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75" yWindow="240" windowWidth="19815" windowHeight="7665"/>
  </bookViews>
  <sheets>
    <sheet name="Consumibles" sheetId="1" r:id="rId1"/>
  </sheets>
  <calcPr calcId="124519"/>
</workbook>
</file>

<file path=xl/calcChain.xml><?xml version="1.0" encoding="utf-8"?>
<calcChain xmlns="http://schemas.openxmlformats.org/spreadsheetml/2006/main">
  <c r="D15" i="1"/>
  <c r="F13"/>
  <c r="I14" l="1"/>
  <c r="I16"/>
  <c r="D12" l="1"/>
  <c r="D13" s="1"/>
  <c r="G13" s="1"/>
  <c r="I11"/>
  <c r="D14" l="1"/>
  <c r="G14" s="1"/>
  <c r="G15"/>
  <c r="D16"/>
  <c r="G16" s="1"/>
  <c r="G18" l="1"/>
  <c r="G19" s="1"/>
  <c r="G20" s="1"/>
</calcChain>
</file>

<file path=xl/sharedStrings.xml><?xml version="1.0" encoding="utf-8"?>
<sst xmlns="http://schemas.openxmlformats.org/spreadsheetml/2006/main" count="27" uniqueCount="26">
  <si>
    <t>Proyecto:</t>
  </si>
  <si>
    <t>Espesor (mm):</t>
  </si>
  <si>
    <t>Fecha:</t>
  </si>
  <si>
    <t>Cantidad</t>
  </si>
  <si>
    <t>Descripción</t>
  </si>
  <si>
    <t>Unidad</t>
  </si>
  <si>
    <t>m²</t>
  </si>
  <si>
    <t>Adhesivo Practipack (4,5 Galones)</t>
  </si>
  <si>
    <t>Silicona especial en bote 280 ml</t>
  </si>
  <si>
    <t>Rollos</t>
  </si>
  <si>
    <t>Botes</t>
  </si>
  <si>
    <t>Pacas</t>
  </si>
  <si>
    <t>Longitud Eq 12X12</t>
  </si>
  <si>
    <t>Pacas de Paneles Yeti (48m²)</t>
  </si>
  <si>
    <t>Area de Paneles Yeti</t>
  </si>
  <si>
    <t>Cinta aluminio en rollo 50m x 72mm</t>
  </si>
  <si>
    <t>Area Total de Conductos (m²):</t>
  </si>
  <si>
    <t>CALCULO DE CONSUMIBLES</t>
  </si>
  <si>
    <t>Valor 
Total</t>
  </si>
  <si>
    <t>Subtotal</t>
  </si>
  <si>
    <t>IVA</t>
  </si>
  <si>
    <t>Total</t>
  </si>
  <si>
    <t>Espesor</t>
  </si>
  <si>
    <t>Factores de Conversion</t>
  </si>
  <si>
    <t>Factor de Desp Cinta</t>
  </si>
  <si>
    <t>Valor Unitario</t>
  </si>
</sst>
</file>

<file path=xl/styles.xml><?xml version="1.0" encoding="utf-8"?>
<styleSheet xmlns="http://schemas.openxmlformats.org/spreadsheetml/2006/main">
  <numFmts count="2">
    <numFmt numFmtId="164" formatCode="[$-240A]d&quot; de &quot;mmmm&quot; de &quot;yyyy;@"/>
    <numFmt numFmtId="165" formatCode="&quot;$&quot;\ #,##0"/>
  </numFmts>
  <fonts count="7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vertical="center"/>
    </xf>
    <xf numFmtId="165" fontId="1" fillId="0" borderId="8" xfId="0" applyNumberFormat="1" applyFont="1" applyFill="1" applyBorder="1" applyProtection="1"/>
    <xf numFmtId="0" fontId="5" fillId="0" borderId="2" xfId="0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165" fontId="1" fillId="0" borderId="28" xfId="0" applyNumberFormat="1" applyFont="1" applyFill="1" applyBorder="1" applyProtection="1"/>
    <xf numFmtId="0" fontId="1" fillId="5" borderId="7" xfId="0" applyFont="1" applyFill="1" applyBorder="1" applyAlignment="1" applyProtection="1">
      <alignment horizontal="center" vertical="center"/>
      <protection locked="0"/>
    </xf>
    <xf numFmtId="165" fontId="5" fillId="5" borderId="4" xfId="0" applyNumberFormat="1" applyFont="1" applyFill="1" applyBorder="1" applyAlignment="1" applyProtection="1">
      <alignment vertical="center"/>
      <protection locked="0"/>
    </xf>
    <xf numFmtId="165" fontId="5" fillId="5" borderId="27" xfId="0" applyNumberFormat="1" applyFont="1" applyFill="1" applyBorder="1" applyAlignment="1" applyProtection="1">
      <alignment vertical="center"/>
      <protection locked="0"/>
    </xf>
    <xf numFmtId="9" fontId="4" fillId="2" borderId="24" xfId="1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164" fontId="1" fillId="5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9" fontId="1" fillId="3" borderId="23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Protection="1"/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0" fontId="1" fillId="0" borderId="14" xfId="0" applyFont="1" applyFill="1" applyBorder="1" applyProtection="1"/>
    <xf numFmtId="0" fontId="1" fillId="0" borderId="33" xfId="0" applyFont="1" applyFill="1" applyBorder="1" applyProtection="1"/>
    <xf numFmtId="0" fontId="1" fillId="0" borderId="34" xfId="0" applyFont="1" applyFill="1" applyBorder="1" applyProtection="1"/>
    <xf numFmtId="0" fontId="1" fillId="0" borderId="34" xfId="0" applyFont="1" applyFill="1" applyBorder="1" applyAlignment="1" applyProtection="1">
      <alignment horizontal="center" vertical="center"/>
    </xf>
    <xf numFmtId="164" fontId="1" fillId="0" borderId="34" xfId="0" applyNumberFormat="1" applyFont="1" applyFill="1" applyBorder="1" applyAlignment="1" applyProtection="1">
      <alignment horizontal="left" vertical="center"/>
    </xf>
    <xf numFmtId="0" fontId="1" fillId="0" borderId="33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EEF3F8"/>
      <color rgb="FFEDF6F9"/>
      <color rgb="FF003399"/>
      <color rgb="FF00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773642</xdr:colOff>
      <xdr:row>3</xdr:row>
      <xdr:rowOff>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6046" t="12975" r="20401" b="11140"/>
        <a:stretch>
          <a:fillRect/>
        </a:stretch>
      </xdr:blipFill>
      <xdr:spPr bwMode="auto">
        <a:xfrm>
          <a:off x="200025" y="200025"/>
          <a:ext cx="1514475" cy="962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RowColHeaders="0" tabSelected="1" zoomScale="90" zoomScaleNormal="90" workbookViewId="0">
      <pane xSplit="9" ySplit="21" topLeftCell="XFD22" activePane="bottomRight" state="frozen"/>
      <selection pane="topRight" activeCell="J1" sqref="J1"/>
      <selection pane="bottomLeft" activeCell="A22" sqref="A22"/>
      <selection pane="bottomRight" activeCell="F14" sqref="F14"/>
    </sheetView>
  </sheetViews>
  <sheetFormatPr baseColWidth="10" defaultColWidth="0" defaultRowHeight="15.75" zeroHeight="1"/>
  <cols>
    <col min="1" max="1" width="3.85546875" style="25" customWidth="1"/>
    <col min="2" max="2" width="11.140625" style="26" customWidth="1"/>
    <col min="3" max="3" width="18.5703125" style="26" customWidth="1"/>
    <col min="4" max="4" width="9.85546875" style="26" customWidth="1"/>
    <col min="5" max="5" width="12.5703125" style="25" customWidth="1"/>
    <col min="6" max="7" width="15" style="25" customWidth="1"/>
    <col min="8" max="8" width="3.85546875" style="25" customWidth="1"/>
    <col min="9" max="9" width="21.85546875" style="25" hidden="1" customWidth="1"/>
    <col min="10" max="10" width="16.7109375" style="25" hidden="1"/>
    <col min="11" max="11" width="0" style="25" hidden="1"/>
    <col min="12" max="13" width="0" style="26" hidden="1"/>
    <col min="14" max="16384" width="11.42578125" style="25" hidden="1"/>
  </cols>
  <sheetData>
    <row r="1" spans="1:13" ht="16.5" thickBot="1">
      <c r="A1" s="66"/>
      <c r="B1" s="67"/>
      <c r="C1" s="67"/>
      <c r="D1" s="67"/>
      <c r="E1" s="68"/>
      <c r="F1" s="68"/>
      <c r="G1" s="68"/>
      <c r="H1" s="69"/>
    </row>
    <row r="2" spans="1:13" ht="36.75" customHeight="1">
      <c r="A2" s="70"/>
      <c r="B2" s="4"/>
      <c r="C2" s="38" t="s">
        <v>17</v>
      </c>
      <c r="D2" s="38"/>
      <c r="E2" s="38"/>
      <c r="F2" s="38"/>
      <c r="G2" s="39"/>
      <c r="H2" s="71"/>
    </row>
    <row r="3" spans="1:13" ht="39" customHeight="1" thickBot="1">
      <c r="A3" s="70"/>
      <c r="B3" s="5"/>
      <c r="C3" s="40"/>
      <c r="D3" s="40"/>
      <c r="E3" s="40"/>
      <c r="F3" s="40"/>
      <c r="G3" s="41"/>
      <c r="H3" s="71"/>
    </row>
    <row r="4" spans="1:13" ht="16.5" thickBot="1">
      <c r="A4" s="70"/>
      <c r="B4" s="10"/>
      <c r="C4" s="10"/>
      <c r="D4" s="10"/>
      <c r="E4" s="10"/>
      <c r="F4" s="10"/>
      <c r="G4" s="10"/>
      <c r="H4" s="72"/>
      <c r="I4" s="27"/>
      <c r="J4" s="27"/>
    </row>
    <row r="5" spans="1:13" ht="14.25" customHeight="1" thickBot="1">
      <c r="A5" s="70"/>
      <c r="B5" s="11" t="s">
        <v>0</v>
      </c>
      <c r="C5" s="53"/>
      <c r="D5" s="54"/>
      <c r="E5" s="54"/>
      <c r="F5" s="54"/>
      <c r="G5" s="55"/>
      <c r="H5" s="71"/>
    </row>
    <row r="6" spans="1:13" ht="14.25" customHeight="1" thickBot="1">
      <c r="A6" s="70"/>
      <c r="B6" s="11" t="s">
        <v>2</v>
      </c>
      <c r="C6" s="56"/>
      <c r="D6" s="57"/>
      <c r="E6" s="6"/>
      <c r="F6" s="6"/>
      <c r="G6" s="7"/>
      <c r="H6" s="73"/>
      <c r="I6" s="60" t="s">
        <v>22</v>
      </c>
      <c r="J6" s="28"/>
    </row>
    <row r="7" spans="1:13" ht="16.5" thickBot="1">
      <c r="A7" s="70"/>
      <c r="B7" s="9"/>
      <c r="C7" s="9"/>
      <c r="D7" s="10"/>
      <c r="E7" s="10"/>
      <c r="F7" s="10"/>
      <c r="G7" s="10"/>
      <c r="H7" s="72"/>
      <c r="I7" s="61">
        <v>20</v>
      </c>
      <c r="J7" s="29"/>
    </row>
    <row r="8" spans="1:13" ht="16.5" thickBot="1">
      <c r="A8" s="70"/>
      <c r="B8" s="11" t="s">
        <v>16</v>
      </c>
      <c r="C8" s="11"/>
      <c r="D8" s="34">
        <v>815</v>
      </c>
      <c r="E8" s="8"/>
      <c r="F8" s="10"/>
      <c r="G8" s="8"/>
      <c r="H8" s="71"/>
      <c r="I8" s="62">
        <v>30</v>
      </c>
      <c r="J8" s="29"/>
    </row>
    <row r="9" spans="1:13" ht="16.5" thickBot="1">
      <c r="A9" s="70"/>
      <c r="B9" s="11" t="s">
        <v>1</v>
      </c>
      <c r="C9" s="11"/>
      <c r="D9" s="34">
        <v>20</v>
      </c>
      <c r="E9" s="8"/>
      <c r="F9" s="10"/>
      <c r="G9" s="11"/>
      <c r="H9" s="72"/>
      <c r="I9" s="29"/>
      <c r="J9" s="29"/>
    </row>
    <row r="10" spans="1:13" ht="16.5" thickBot="1">
      <c r="A10" s="70"/>
      <c r="B10" s="9"/>
      <c r="C10" s="9"/>
      <c r="D10" s="10"/>
      <c r="E10" s="10"/>
      <c r="F10" s="10"/>
      <c r="G10" s="10"/>
      <c r="H10" s="72"/>
      <c r="I10" s="63" t="s">
        <v>12</v>
      </c>
      <c r="J10" s="29"/>
    </row>
    <row r="11" spans="1:13" ht="15.75" customHeight="1" thickBot="1">
      <c r="A11" s="74"/>
      <c r="B11" s="51" t="s">
        <v>4</v>
      </c>
      <c r="C11" s="52"/>
      <c r="D11" s="1" t="s">
        <v>3</v>
      </c>
      <c r="E11" s="1" t="s">
        <v>5</v>
      </c>
      <c r="F11" s="1" t="s">
        <v>25</v>
      </c>
      <c r="G11" s="58" t="s">
        <v>18</v>
      </c>
      <c r="H11" s="71"/>
      <c r="I11" s="64">
        <f>D8/1.421</f>
        <v>573.53976073187891</v>
      </c>
      <c r="L11" s="25"/>
      <c r="M11" s="25"/>
    </row>
    <row r="12" spans="1:13" ht="16.5" thickBot="1">
      <c r="A12" s="74"/>
      <c r="B12" s="42" t="s">
        <v>14</v>
      </c>
      <c r="C12" s="43"/>
      <c r="D12" s="12">
        <f>IF(D8="","",CEILING(D8,48))</f>
        <v>816</v>
      </c>
      <c r="E12" s="13" t="s">
        <v>6</v>
      </c>
      <c r="F12" s="35"/>
      <c r="G12" s="59"/>
      <c r="H12" s="71"/>
      <c r="L12" s="25"/>
      <c r="M12" s="25"/>
    </row>
    <row r="13" spans="1:13">
      <c r="A13" s="74"/>
      <c r="B13" s="44" t="s">
        <v>13</v>
      </c>
      <c r="C13" s="45"/>
      <c r="D13" s="14">
        <f>IF(D8="","",D12/48)</f>
        <v>17</v>
      </c>
      <c r="E13" s="15" t="s">
        <v>11</v>
      </c>
      <c r="F13" s="16" t="str">
        <f>IF(F12="","",F12*48)</f>
        <v/>
      </c>
      <c r="G13" s="17" t="str">
        <f>IF(OR(D13="",F13=""),"",D13*F13)</f>
        <v/>
      </c>
      <c r="H13" s="71"/>
      <c r="I13" s="63" t="s">
        <v>23</v>
      </c>
      <c r="L13" s="25"/>
      <c r="M13" s="25"/>
    </row>
    <row r="14" spans="1:13">
      <c r="A14" s="74"/>
      <c r="B14" s="46" t="s">
        <v>7</v>
      </c>
      <c r="C14" s="47"/>
      <c r="D14" s="18">
        <f>IF(D8="","",ROUNDUP((I11*8*($D$9/1000)*1.5+ROUNDUP(I11/3.98,0)*((48*0.0254+($D$9/1000)*8)*($D$9/1000)*2*1.5))*I14/4.5,0))</f>
        <v>6</v>
      </c>
      <c r="E14" s="15" t="s">
        <v>5</v>
      </c>
      <c r="F14" s="35"/>
      <c r="G14" s="17" t="str">
        <f t="shared" ref="G14:G16" si="0">IF(OR(D14="",F14=""),"",D14*F14)</f>
        <v/>
      </c>
      <c r="H14" s="71"/>
      <c r="I14" s="61">
        <f>(20/35.27)*(1000)*(1/0.84)*(1/1000)*(1/3.7854118)</f>
        <v>0.17833316540534813</v>
      </c>
      <c r="L14" s="25"/>
      <c r="M14" s="25"/>
    </row>
    <row r="15" spans="1:13">
      <c r="A15" s="74"/>
      <c r="B15" s="44" t="s">
        <v>15</v>
      </c>
      <c r="C15" s="45"/>
      <c r="D15" s="19">
        <f>IF(D8="","",CEILING((I11*2+(48*0.0254+($D$9*8/1000))*ROUNDUP(I11/3.98,0))*(1+I19)/50,1))</f>
        <v>31</v>
      </c>
      <c r="E15" s="15" t="s">
        <v>9</v>
      </c>
      <c r="F15" s="35"/>
      <c r="G15" s="17" t="str">
        <f t="shared" si="0"/>
        <v/>
      </c>
      <c r="H15" s="71"/>
      <c r="I15" s="61"/>
      <c r="L15" s="25"/>
      <c r="M15" s="25"/>
    </row>
    <row r="16" spans="1:13" ht="16.5" thickBot="1">
      <c r="A16" s="74"/>
      <c r="B16" s="44" t="s">
        <v>8</v>
      </c>
      <c r="C16" s="45"/>
      <c r="D16" s="20">
        <f>IF(D8="","",CEILING(I11*4*I16/280,12))</f>
        <v>96</v>
      </c>
      <c r="E16" s="21" t="s">
        <v>10</v>
      </c>
      <c r="F16" s="36"/>
      <c r="G16" s="33" t="str">
        <f t="shared" si="0"/>
        <v/>
      </c>
      <c r="H16" s="71"/>
      <c r="I16" s="64">
        <f>(7500/703.77)*(280/268)</f>
        <v>11.134064958043661</v>
      </c>
      <c r="L16" s="25"/>
      <c r="M16" s="25"/>
    </row>
    <row r="17" spans="1:13" ht="6" customHeight="1" thickBot="1">
      <c r="A17" s="74"/>
      <c r="B17" s="48"/>
      <c r="C17" s="49"/>
      <c r="D17" s="49"/>
      <c r="E17" s="49"/>
      <c r="F17" s="49"/>
      <c r="G17" s="50"/>
      <c r="H17" s="71"/>
      <c r="L17" s="25"/>
      <c r="M17" s="25"/>
    </row>
    <row r="18" spans="1:13">
      <c r="A18" s="74"/>
      <c r="B18" s="9"/>
      <c r="C18" s="9"/>
      <c r="D18" s="8"/>
      <c r="E18" s="31" t="s">
        <v>19</v>
      </c>
      <c r="F18" s="32"/>
      <c r="G18" s="22" t="str">
        <f>IF(SUM(G11:G15)=0,"",SUM(G11:G15))</f>
        <v/>
      </c>
      <c r="H18" s="72"/>
      <c r="I18" s="60" t="s">
        <v>24</v>
      </c>
      <c r="J18" s="29"/>
    </row>
    <row r="19" spans="1:13" ht="16.5" thickBot="1">
      <c r="A19" s="74"/>
      <c r="B19" s="9"/>
      <c r="C19" s="9"/>
      <c r="D19" s="8"/>
      <c r="E19" s="30" t="s">
        <v>20</v>
      </c>
      <c r="F19" s="37">
        <v>0.19</v>
      </c>
      <c r="G19" s="23" t="str">
        <f>IF(G18="","",G18*F19)</f>
        <v/>
      </c>
      <c r="H19" s="72"/>
      <c r="I19" s="65">
        <v>0.15</v>
      </c>
      <c r="J19" s="29"/>
    </row>
    <row r="20" spans="1:13" ht="16.5" thickBot="1">
      <c r="A20" s="74"/>
      <c r="B20" s="9"/>
      <c r="C20" s="9"/>
      <c r="D20" s="8"/>
      <c r="E20" s="3" t="s">
        <v>21</v>
      </c>
      <c r="F20" s="2"/>
      <c r="G20" s="24" t="str">
        <f>IF(G18="","",G18+G19)</f>
        <v/>
      </c>
      <c r="H20" s="72"/>
      <c r="I20" s="29"/>
      <c r="J20" s="29"/>
    </row>
    <row r="21" spans="1:13" ht="16.5" thickBot="1">
      <c r="A21" s="75"/>
      <c r="B21" s="76"/>
      <c r="C21" s="76"/>
      <c r="D21" s="77"/>
      <c r="E21" s="77"/>
      <c r="F21" s="77"/>
      <c r="G21" s="77"/>
      <c r="H21" s="78"/>
      <c r="I21" s="29"/>
      <c r="J21" s="29"/>
    </row>
  </sheetData>
  <sheetProtection password="C321" sheet="1" objects="1" scenarios="1" selectLockedCells="1"/>
  <mergeCells count="12">
    <mergeCell ref="C2:G3"/>
    <mergeCell ref="A11:A21"/>
    <mergeCell ref="B12:C12"/>
    <mergeCell ref="B13:C13"/>
    <mergeCell ref="B14:C14"/>
    <mergeCell ref="B15:C15"/>
    <mergeCell ref="B16:C16"/>
    <mergeCell ref="B17:G17"/>
    <mergeCell ref="B11:C11"/>
    <mergeCell ref="C5:G5"/>
    <mergeCell ref="C6:D6"/>
    <mergeCell ref="G11:G12"/>
  </mergeCells>
  <dataValidations count="2">
    <dataValidation type="list" allowBlank="1" showInputMessage="1" showErrorMessage="1" sqref="D21 D10 D7">
      <formula1>#REF!</formula1>
    </dataValidation>
    <dataValidation type="list" allowBlank="1" showInputMessage="1" showErrorMessage="1" sqref="D9">
      <formula1>$I$7:$I$8</formula1>
    </dataValidation>
  </dataValidations>
  <pageMargins left="0.91" right="0.79625000000000001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Consumibles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2017-06-29T14:10:14Z</dcterms:created>
  <dcterms:modified xsi:type="dcterms:W3CDTF">2017-09-18T13:17:36Z</dcterms:modified>
</cp:coreProperties>
</file>